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03 - Stožár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03 - Stožár'!$C$83:$K$97</definedName>
    <definedName name="_xlnm.Print_Area" localSheetId="1">'SO 03 - Stožár'!$C$4:$J$39,'SO 03 - Stožár'!$C$45:$J$65,'SO 03 - Stožár'!$C$71:$K$97</definedName>
    <definedName name="_xlnm.Print_Titles" localSheetId="1">'SO 03 - Stožár'!$83:$83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89"/>
  <c r="BH89"/>
  <c r="BG89"/>
  <c r="BF89"/>
  <c r="T89"/>
  <c r="T88"/>
  <c r="R89"/>
  <c r="R88"/>
  <c r="P89"/>
  <c r="P88"/>
  <c r="BI87"/>
  <c r="BH87"/>
  <c r="BG87"/>
  <c r="BF87"/>
  <c r="T87"/>
  <c r="T86"/>
  <c r="T85"/>
  <c r="R87"/>
  <c r="R86"/>
  <c r="R85"/>
  <c r="P87"/>
  <c r="P86"/>
  <c r="P85"/>
  <c r="J80"/>
  <c r="F80"/>
  <c r="F78"/>
  <c r="E76"/>
  <c r="J54"/>
  <c r="F54"/>
  <c r="F52"/>
  <c r="E50"/>
  <c r="J24"/>
  <c r="E24"/>
  <c r="J55"/>
  <c r="J23"/>
  <c r="J18"/>
  <c r="E18"/>
  <c r="F55"/>
  <c r="J17"/>
  <c r="J12"/>
  <c r="J52"/>
  <c r="E7"/>
  <c r="E48"/>
  <c i="1" r="L50"/>
  <c r="AM50"/>
  <c r="AM49"/>
  <c r="L49"/>
  <c r="AM47"/>
  <c r="L47"/>
  <c r="L45"/>
  <c r="L44"/>
  <c i="2" r="F35"/>
  <c i="1" r="BB55"/>
  <c r="BB54"/>
  <c r="AX54"/>
  <c i="2" r="BK93"/>
  <c r="J95"/>
  <c r="BK95"/>
  <c r="J89"/>
  <c r="J96"/>
  <c r="BK96"/>
  <c r="J87"/>
  <c r="J93"/>
  <c r="BK89"/>
  <c i="1" r="AS54"/>
  <c i="2" r="BK87"/>
  <c l="1" r="P92"/>
  <c r="P91"/>
  <c r="P84"/>
  <c i="1" r="AU55"/>
  <c i="2" r="BK92"/>
  <c r="J92"/>
  <c r="J64"/>
  <c r="R92"/>
  <c r="R91"/>
  <c r="R84"/>
  <c r="T92"/>
  <c r="T91"/>
  <c r="T84"/>
  <c r="BK86"/>
  <c r="J86"/>
  <c r="J61"/>
  <c r="BK88"/>
  <c r="J88"/>
  <c r="J62"/>
  <c r="E74"/>
  <c r="J81"/>
  <c r="BE96"/>
  <c r="J78"/>
  <c r="BE89"/>
  <c r="BE87"/>
  <c r="BE95"/>
  <c r="F81"/>
  <c r="BE93"/>
  <c r="F34"/>
  <c i="1" r="BA55"/>
  <c r="BA54"/>
  <c r="W30"/>
  <c r="W31"/>
  <c i="2" r="F37"/>
  <c i="1" r="BD55"/>
  <c r="BD54"/>
  <c r="W33"/>
  <c i="2" r="J34"/>
  <c i="1" r="AW55"/>
  <c i="2" r="F36"/>
  <c i="1" r="BC55"/>
  <c r="BC54"/>
  <c r="AY54"/>
  <c r="AU54"/>
  <c i="2" l="1" r="BK85"/>
  <c r="J85"/>
  <c r="J60"/>
  <c r="BK91"/>
  <c r="J91"/>
  <c r="J63"/>
  <c i="1" r="AW54"/>
  <c r="AK30"/>
  <c i="2" r="F33"/>
  <c i="1" r="AZ55"/>
  <c r="AZ54"/>
  <c r="W29"/>
  <c r="W32"/>
  <c i="2" r="J33"/>
  <c i="1" r="AV55"/>
  <c r="AT55"/>
  <c i="2" l="1" r="BK84"/>
  <c r="J84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<sst xmlns="http://schemas.openxmlformats.org/spreadsheetml/2006/main">
  <si>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</si>
  <si>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</si>
  <si>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</si>
  <si>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</si>
  <si>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</si>
  <si>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{afc5cab1-5523-476f-992d-f22aeb5b770e}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</si>
  <si>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</si>
  <si>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</si>
  <si>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</si>
  <si>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</si>
  <si>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</si>
  <si>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</si>
  <si>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</si>
  <si>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</si>
  <si>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611921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</si>
  <si>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</si>
  <si>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</si>
  <si>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VDJ Koudelka I. p.č. 3596/4, 3596/2 k.ú. Holice v Čechách Holice</t>
  </si>
  <si>
    <t>KSO:</t>
  </si>
  <si>
    <t/>
  </si>
  <si>
    <t>CC-CZ:</t>
  </si>
  <si>
    <t>Místo:</t>
  </si>
  <si>
    <t>k.ú. Holice v Čechách p.č.3596/4 3596/2</t>
  </si>
  <si>
    <t>Datum:</t>
  </si>
  <si>
    <t>17. 8. 2022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</si>
  <si>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</si>
  <si>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</si>
  <si>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</si>
  <si>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</si>
  <si>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</si>
  <si>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</si>
  <si>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</si>
  <si>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</si>
  <si>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</si>
  <si>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15028909</t>
  </si>
  <si>
    <t>BKN spol.s r.o., Vladislavova 29 56601 Vysoké Mýto</t>
  </si>
  <si>
    <t>CZ15028909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</si>
  <si>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</si>
  <si>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</si>
  <si>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</si>
  <si>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</si>
  <si>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</si>
  <si>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</si>
  <si>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</si>
  <si>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</si>
  <si>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</si>
  <si>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</si>
  <si>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</si>
  <si>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</si>
  <si>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</si>
  <si>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</si>
  <si>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</si>
  <si>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</si>
  <si>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</si>
  <si>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</si>
  <si>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</si>
  <si>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</si>
  <si>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</si>
  <si>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</si>
  <si>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</si>
  <si>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</si>
  <si>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</si>
  <si>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</si>
  <si>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</si>
  <si>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</si>
  <si>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</si>
  <si>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</si>
  <si>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</si>
  <si>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</si>
  <si>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</si>
  <si>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</si>
  <si>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</si>
  <si>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</si>
  <si>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</si>
  <si>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</si>
  <si>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</si>
  <si>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</si>
  <si>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</si>
  <si>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</si>
  <si>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</si>
  <si>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</si>
  <si>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</si>
  <si>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Stožár</t>
  </si>
  <si>
    <t>STA</t>
  </si>
  <si>
    <t>1</t>
  </si>
  <si>
    <t>{4950eb6b-319a-4594-90aa-429cdccc5a1a}</t>
  </si>
  <si>
    <t>813 39 71</t>
  </si>
  <si>
    <t>2</t>
  </si>
  <si>
    <t>KRYCÍ LIST SOUPISU PRACÍ</t>
  </si>
  <si>
    <t>Objekt:</t>
  </si>
  <si>
    <t>SO 03 - Stožár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</si>
  <si>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</si>
  <si>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</si>
  <si>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</si>
  <si>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</si>
  <si>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</si>
  <si>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</si>
  <si>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998 - Přesun hmot</t>
  </si>
  <si>
    <t>PSV - Práce a dodávky PSV</t>
  </si>
  <si>
    <t xml:space="preserve">    742 - Elektroinstalace - slaboproud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</si>
  <si>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</si>
  <si>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</si>
  <si>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</si>
  <si>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</si>
  <si>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</si>
  <si>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</si>
  <si>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</si>
  <si>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</si>
  <si>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</si>
  <si>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</si>
  <si>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</si>
  <si>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</si>
  <si>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</si>
  <si>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</si>
  <si>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</si>
  <si>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</si>
  <si>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</si>
  <si>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</si>
  <si>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275300001</t>
  </si>
  <si>
    <t xml:space="preserve">Betonový základ dle výrobce stožáru délka vetknutí stožáru do základu 1,2 m včetně materiálu beton C 20/25 XC2 bednění zemních prací odvozu přebytečného výkkopku zásypu uložení přebytečného výkopku a poplatku za uložení přebytečného poplatku </t>
  </si>
  <si>
    <t>kus</t>
  </si>
  <si>
    <t>4</t>
  </si>
  <si>
    <t>-1019102460</t>
  </si>
  <si>
    <t>998</t>
  </si>
  <si>
    <t>Přesun hmot</t>
  </si>
  <si>
    <t>998132211</t>
  </si>
  <si>
    <t>Přesun hmot pro věže, stožáry, zásobníky věžové a sila se svislou nosnou konstrukcí monolitickou betonovou tyčovou nebo plošnou do posuvného bednění vodorovná dopravní vzdálenost do 50 m, pro věže výšky do 50 m</t>
  </si>
  <si>
    <t>t</t>
  </si>
  <si>
    <t>CS ÚRS 2022 02</t>
  </si>
  <si>
    <t>148625312</t>
  </si>
  <si>
    <t>Online PSC</t>
  </si>
  <si>
    <t>https://podminky.urs.cz/item/CS_URS_2022_02/998132211</t>
  </si>
  <si>
    <t>PSV</t>
  </si>
  <si>
    <t>Práce a dodávky PSV</t>
  </si>
  <si>
    <t>742</t>
  </si>
  <si>
    <t>Elektroinstalace - slaboproud</t>
  </si>
  <si>
    <t>3</t>
  </si>
  <si>
    <t>742420021</t>
  </si>
  <si>
    <t>Montáž společné televizní antény antenního stožáru včetně upevňovacího materiálu</t>
  </si>
  <si>
    <t>16</t>
  </si>
  <si>
    <t>-733714625</t>
  </si>
  <si>
    <t>https://podminky.urs.cz/item/CS_URS_2022_02/742420021</t>
  </si>
  <si>
    <t>M</t>
  </si>
  <si>
    <t>383000011X01</t>
  </si>
  <si>
    <t>stožár pro monitorovací a kamerová zařízení s výškou 10 m celková délka 11,20 m žárově zinkovaný ve spodní části dříku nad zemí opatřený otvorem s dvířky pro montáž svorkovnice a elektropříslušenství ve spodní části dříku pro vetknutí zhotovený otvor pro průchod kabelů po délce stožáru s různými otvory pro průchod koaxiálních a napájecích kabelů</t>
  </si>
  <si>
    <t>32</t>
  </si>
  <si>
    <t>629909596</t>
  </si>
  <si>
    <t>5</t>
  </si>
  <si>
    <t>998742102</t>
  </si>
  <si>
    <t>Přesun hmot pro slaboproud stanovený z hmotnosti přesunovaného materiálu vodorovná dopravní vzdálenost do 50 m v objektech výšky přes 6 do 12 m</t>
  </si>
  <si>
    <t>1198365157</t>
  </si>
  <si>
    <t>https://podminky.urs.cz/item/CS_URS_2022_02/998742102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</si>
</sst>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98132211" TargetMode="External" /><Relationship Id="rId2" Type="http://schemas.openxmlformats.org/officeDocument/2006/relationships/hyperlink" Target="https://podminky.urs.cz/item/CS_URS_2022_02/742420021" TargetMode="External" /><Relationship Id="rId3" Type="http://schemas.openxmlformats.org/officeDocument/2006/relationships/hyperlink" Target="https://podminky.urs.cz/item/CS_URS_2022_02/998742102" TargetMode="External" /><Relationship Id="rId4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34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36</v>
      </c>
      <c r="AO17" s="19"/>
      <c r="AP17" s="19"/>
      <c r="AQ17" s="19"/>
      <c r="AR17" s="17"/>
      <c r="BE17" s="28"/>
      <c r="BS17" s="14" t="s">
        <v>37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41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46</v>
      </c>
      <c r="E29" s="44"/>
      <c r="F29" s="29" t="s">
        <v>47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48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49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50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51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52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53</v>
      </c>
      <c r="U35" s="51"/>
      <c r="V35" s="51"/>
      <c r="W35" s="51"/>
      <c r="X35" s="53" t="s">
        <v>54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611921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VDJ Koudelka I. p.č. 3596/4, 3596/2 k.ú. Holice v Čechách Holice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k.ú. Holice v Čechách p.č.3596/4 3596/2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17. 8. 2022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40.0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Vodovody a kanalizace Pardubice, a.s.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>BKN spol.s r.o., Vladislavova 29 56601 Vysoké Mýto</v>
      </c>
      <c r="AN49" s="61"/>
      <c r="AO49" s="61"/>
      <c r="AP49" s="61"/>
      <c r="AQ49" s="37"/>
      <c r="AR49" s="41"/>
      <c r="AS49" s="71" t="s">
        <v>56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38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57</v>
      </c>
      <c r="D52" s="84"/>
      <c r="E52" s="84"/>
      <c r="F52" s="84"/>
      <c r="G52" s="84"/>
      <c r="H52" s="85"/>
      <c r="I52" s="86" t="s">
        <v>58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59</v>
      </c>
      <c r="AH52" s="84"/>
      <c r="AI52" s="84"/>
      <c r="AJ52" s="84"/>
      <c r="AK52" s="84"/>
      <c r="AL52" s="84"/>
      <c r="AM52" s="84"/>
      <c r="AN52" s="86" t="s">
        <v>60</v>
      </c>
      <c r="AO52" s="84"/>
      <c r="AP52" s="84"/>
      <c r="AQ52" s="88" t="s">
        <v>61</v>
      </c>
      <c r="AR52" s="41"/>
      <c r="AS52" s="89" t="s">
        <v>62</v>
      </c>
      <c r="AT52" s="90" t="s">
        <v>63</v>
      </c>
      <c r="AU52" s="90" t="s">
        <v>64</v>
      </c>
      <c r="AV52" s="90" t="s">
        <v>65</v>
      </c>
      <c r="AW52" s="90" t="s">
        <v>66</v>
      </c>
      <c r="AX52" s="90" t="s">
        <v>67</v>
      </c>
      <c r="AY52" s="90" t="s">
        <v>68</v>
      </c>
      <c r="AZ52" s="90" t="s">
        <v>69</v>
      </c>
      <c r="BA52" s="90" t="s">
        <v>70</v>
      </c>
      <c r="BB52" s="90" t="s">
        <v>71</v>
      </c>
      <c r="BC52" s="90" t="s">
        <v>72</v>
      </c>
      <c r="BD52" s="91" t="s">
        <v>73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74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75</v>
      </c>
      <c r="BT54" s="106" t="s">
        <v>76</v>
      </c>
      <c r="BU54" s="107" t="s">
        <v>77</v>
      </c>
      <c r="BV54" s="106" t="s">
        <v>78</v>
      </c>
      <c r="BW54" s="106" t="s">
        <v>5</v>
      </c>
      <c r="BX54" s="106" t="s">
        <v>79</v>
      </c>
      <c r="CL54" s="106" t="s">
        <v>19</v>
      </c>
    </row>
    <row r="55" s="7" customFormat="1" ht="16.5" customHeight="1">
      <c r="A55" s="108" t="s">
        <v>80</v>
      </c>
      <c r="B55" s="109"/>
      <c r="C55" s="110"/>
      <c r="D55" s="111" t="s">
        <v>81</v>
      </c>
      <c r="E55" s="111"/>
      <c r="F55" s="111"/>
      <c r="G55" s="111"/>
      <c r="H55" s="111"/>
      <c r="I55" s="112"/>
      <c r="J55" s="111" t="s">
        <v>82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'SO 03 - Stožár'!J30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83</v>
      </c>
      <c r="AR55" s="115"/>
      <c r="AS55" s="116">
        <v>0</v>
      </c>
      <c r="AT55" s="117">
        <f>ROUND(SUM(AV55:AW55),2)</f>
        <v>0</v>
      </c>
      <c r="AU55" s="118">
        <f>'SO 03 - Stožár'!P84</f>
        <v>0</v>
      </c>
      <c r="AV55" s="117">
        <f>'SO 03 - Stožár'!J33</f>
        <v>0</v>
      </c>
      <c r="AW55" s="117">
        <f>'SO 03 - Stožár'!J34</f>
        <v>0</v>
      </c>
      <c r="AX55" s="117">
        <f>'SO 03 - Stožár'!J35</f>
        <v>0</v>
      </c>
      <c r="AY55" s="117">
        <f>'SO 03 - Stožár'!J36</f>
        <v>0</v>
      </c>
      <c r="AZ55" s="117">
        <f>'SO 03 - Stožár'!F33</f>
        <v>0</v>
      </c>
      <c r="BA55" s="117">
        <f>'SO 03 - Stožár'!F34</f>
        <v>0</v>
      </c>
      <c r="BB55" s="117">
        <f>'SO 03 - Stožár'!F35</f>
        <v>0</v>
      </c>
      <c r="BC55" s="117">
        <f>'SO 03 - Stožár'!F36</f>
        <v>0</v>
      </c>
      <c r="BD55" s="119">
        <f>'SO 03 - Stožár'!F37</f>
        <v>0</v>
      </c>
      <c r="BE55" s="7"/>
      <c r="BT55" s="120" t="s">
        <v>84</v>
      </c>
      <c r="BV55" s="120" t="s">
        <v>78</v>
      </c>
      <c r="BW55" s="120" t="s">
        <v>85</v>
      </c>
      <c r="BX55" s="120" t="s">
        <v>5</v>
      </c>
      <c r="CL55" s="120" t="s">
        <v>86</v>
      </c>
      <c r="CM55" s="120" t="s">
        <v>87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gQSlcPS60l6Y7VfuO2OmdkjPzW8UdxnwrfusCV5CGi7HtI0jbn1TSQ++UWqoPjrLJhoIK8TWpQsh6hT735F/Ag==" hashValue="xAeDfaLWv+L45G2liM0IZJNdbEMoxHLDD0dOWKE9boNRLmHYg4CqOzFHZw89ARh87axp1NRHuRJRUzvC4vb8V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3 - Stožár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87</v>
      </c>
    </row>
    <row r="4" s="1" customFormat="1" ht="24.96" customHeight="1">
      <c r="B4" s="17"/>
      <c r="D4" s="123" t="s">
        <v>88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stavby'!K6</f>
        <v>Oprava VDJ Koudelka I. p.č. 3596/4, 3596/2 k.ú. Holice v Čechách Holice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89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90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86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17. 8. 2022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27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28</v>
      </c>
      <c r="F15" s="35"/>
      <c r="G15" s="35"/>
      <c r="H15" s="35"/>
      <c r="I15" s="125" t="s">
        <v>29</v>
      </c>
      <c r="J15" s="129" t="s">
        <v>30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31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29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33</v>
      </c>
      <c r="E20" s="35"/>
      <c r="F20" s="35"/>
      <c r="G20" s="35"/>
      <c r="H20" s="35"/>
      <c r="I20" s="125" t="s">
        <v>26</v>
      </c>
      <c r="J20" s="129" t="s">
        <v>34</v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">
        <v>35</v>
      </c>
      <c r="F21" s="35"/>
      <c r="G21" s="35"/>
      <c r="H21" s="35"/>
      <c r="I21" s="125" t="s">
        <v>29</v>
      </c>
      <c r="J21" s="129" t="s">
        <v>36</v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38</v>
      </c>
      <c r="E23" s="35"/>
      <c r="F23" s="35"/>
      <c r="G23" s="35"/>
      <c r="H23" s="35"/>
      <c r="I23" s="125" t="s">
        <v>26</v>
      </c>
      <c r="J23" s="129" t="str">
        <f>IF('Rekapitulace stavby'!AN19="","",'Rekapitulace stavby'!AN19)</f>
        <v/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tr">
        <f>IF('Rekapitulace stavby'!E20="","",'Rekapitulace stavby'!E20)</f>
        <v xml:space="preserve"> </v>
      </c>
      <c r="F24" s="35"/>
      <c r="G24" s="35"/>
      <c r="H24" s="35"/>
      <c r="I24" s="125" t="s">
        <v>29</v>
      </c>
      <c r="J24" s="129" t="str">
        <f>IF('Rekapitulace stavby'!AN20="","",'Rekapitulace stavby'!AN20)</f>
        <v/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40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42</v>
      </c>
      <c r="E30" s="35"/>
      <c r="F30" s="35"/>
      <c r="G30" s="35"/>
      <c r="H30" s="35"/>
      <c r="I30" s="35"/>
      <c r="J30" s="137">
        <f>ROUND(J84,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44</v>
      </c>
      <c r="G32" s="35"/>
      <c r="H32" s="35"/>
      <c r="I32" s="138" t="s">
        <v>43</v>
      </c>
      <c r="J32" s="138" t="s">
        <v>45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46</v>
      </c>
      <c r="E33" s="125" t="s">
        <v>47</v>
      </c>
      <c r="F33" s="140">
        <f>ROUND((SUM(BE84:BE97)),  2)</f>
        <v>0</v>
      </c>
      <c r="G33" s="35"/>
      <c r="H33" s="35"/>
      <c r="I33" s="141">
        <v>0.20999999999999999</v>
      </c>
      <c r="J33" s="140">
        <f>ROUND(((SUM(BE84:BE97))*I33),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48</v>
      </c>
      <c r="F34" s="140">
        <f>ROUND((SUM(BF84:BF97)),  2)</f>
        <v>0</v>
      </c>
      <c r="G34" s="35"/>
      <c r="H34" s="35"/>
      <c r="I34" s="141">
        <v>0.14999999999999999</v>
      </c>
      <c r="J34" s="140">
        <f>ROUND(((SUM(BF84:BF97))*I34),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49</v>
      </c>
      <c r="F35" s="140">
        <f>ROUND((SUM(BG84:BG97)),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50</v>
      </c>
      <c r="F36" s="140">
        <f>ROUND((SUM(BH84:BH97)),  2)</f>
        <v>0</v>
      </c>
      <c r="G36" s="35"/>
      <c r="H36" s="35"/>
      <c r="I36" s="141">
        <v>0.14999999999999999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51</v>
      </c>
      <c r="F37" s="140">
        <f>ROUND((SUM(BI84:BI97)),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52</v>
      </c>
      <c r="E39" s="144"/>
      <c r="F39" s="144"/>
      <c r="G39" s="145" t="s">
        <v>53</v>
      </c>
      <c r="H39" s="146" t="s">
        <v>54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91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Oprava VDJ Koudelka I. p.č. 3596/4, 3596/2 k.ú. Holice v Čechách Holice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89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 03 - Stožár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k.ú. Holice v Čechách p.č.3596/4 3596/2</v>
      </c>
      <c r="G52" s="37"/>
      <c r="H52" s="37"/>
      <c r="I52" s="29" t="s">
        <v>23</v>
      </c>
      <c r="J52" s="69" t="str">
        <f>IF(J12="","",J12)</f>
        <v>17. 8. 2022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Vodovody a kanalizace Pardubice, a.s.</v>
      </c>
      <c r="G54" s="37"/>
      <c r="H54" s="37"/>
      <c r="I54" s="29" t="s">
        <v>33</v>
      </c>
      <c r="J54" s="33" t="str">
        <f>E21</f>
        <v>BKN spol.s r.o., Vladislavova 29 56601 Vysoké Mýto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38</v>
      </c>
      <c r="J55" s="33" t="str">
        <f>E24</f>
        <v xml:space="preserve"> 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92</v>
      </c>
      <c r="D57" s="155"/>
      <c r="E57" s="155"/>
      <c r="F57" s="155"/>
      <c r="G57" s="155"/>
      <c r="H57" s="155"/>
      <c r="I57" s="155"/>
      <c r="J57" s="156" t="s">
        <v>93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74</v>
      </c>
      <c r="D59" s="37"/>
      <c r="E59" s="37"/>
      <c r="F59" s="37"/>
      <c r="G59" s="37"/>
      <c r="H59" s="37"/>
      <c r="I59" s="37"/>
      <c r="J59" s="99">
        <f>J84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94</v>
      </c>
    </row>
    <row r="60" s="9" customFormat="1" ht="24.96" customHeight="1">
      <c r="A60" s="9"/>
      <c r="B60" s="158"/>
      <c r="C60" s="159"/>
      <c r="D60" s="160" t="s">
        <v>95</v>
      </c>
      <c r="E60" s="161"/>
      <c r="F60" s="161"/>
      <c r="G60" s="161"/>
      <c r="H60" s="161"/>
      <c r="I60" s="161"/>
      <c r="J60" s="162">
        <f>J85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96</v>
      </c>
      <c r="E61" s="167"/>
      <c r="F61" s="167"/>
      <c r="G61" s="167"/>
      <c r="H61" s="167"/>
      <c r="I61" s="167"/>
      <c r="J61" s="168">
        <f>J86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97</v>
      </c>
      <c r="E62" s="167"/>
      <c r="F62" s="167"/>
      <c r="G62" s="167"/>
      <c r="H62" s="167"/>
      <c r="I62" s="167"/>
      <c r="J62" s="168">
        <f>J88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58"/>
      <c r="C63" s="159"/>
      <c r="D63" s="160" t="s">
        <v>98</v>
      </c>
      <c r="E63" s="161"/>
      <c r="F63" s="161"/>
      <c r="G63" s="161"/>
      <c r="H63" s="161"/>
      <c r="I63" s="161"/>
      <c r="J63" s="162">
        <f>J91</f>
        <v>0</v>
      </c>
      <c r="K63" s="159"/>
      <c r="L63" s="16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4"/>
      <c r="C64" s="165"/>
      <c r="D64" s="166" t="s">
        <v>99</v>
      </c>
      <c r="E64" s="167"/>
      <c r="F64" s="167"/>
      <c r="G64" s="167"/>
      <c r="H64" s="167"/>
      <c r="I64" s="167"/>
      <c r="J64" s="168">
        <f>J92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2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100</v>
      </c>
      <c r="D71" s="37"/>
      <c r="E71" s="37"/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53" t="str">
        <f>E7</f>
        <v>Oprava VDJ Koudelka I. p.č. 3596/4, 3596/2 k.ú. Holice v Čechách Holice</v>
      </c>
      <c r="F74" s="29"/>
      <c r="G74" s="29"/>
      <c r="H74" s="29"/>
      <c r="I74" s="37"/>
      <c r="J74" s="37"/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89</v>
      </c>
      <c r="D75" s="37"/>
      <c r="E75" s="37"/>
      <c r="F75" s="37"/>
      <c r="G75" s="37"/>
      <c r="H75" s="37"/>
      <c r="I75" s="37"/>
      <c r="J75" s="37"/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66" t="str">
        <f>E9</f>
        <v>SO 03 - Stožár</v>
      </c>
      <c r="F76" s="37"/>
      <c r="G76" s="37"/>
      <c r="H76" s="37"/>
      <c r="I76" s="37"/>
      <c r="J76" s="37"/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21</v>
      </c>
      <c r="D78" s="37"/>
      <c r="E78" s="37"/>
      <c r="F78" s="24" t="str">
        <f>F12</f>
        <v>k.ú. Holice v Čechách p.č.3596/4 3596/2</v>
      </c>
      <c r="G78" s="37"/>
      <c r="H78" s="37"/>
      <c r="I78" s="29" t="s">
        <v>23</v>
      </c>
      <c r="J78" s="69" t="str">
        <f>IF(J12="","",J12)</f>
        <v>17. 8. 2022</v>
      </c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2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40.05" customHeight="1">
      <c r="A80" s="35"/>
      <c r="B80" s="36"/>
      <c r="C80" s="29" t="s">
        <v>25</v>
      </c>
      <c r="D80" s="37"/>
      <c r="E80" s="37"/>
      <c r="F80" s="24" t="str">
        <f>E15</f>
        <v>Vodovody a kanalizace Pardubice, a.s.</v>
      </c>
      <c r="G80" s="37"/>
      <c r="H80" s="37"/>
      <c r="I80" s="29" t="s">
        <v>33</v>
      </c>
      <c r="J80" s="33" t="str">
        <f>E21</f>
        <v>BKN spol.s r.o., Vladislavova 29 56601 Vysoké Mýto</v>
      </c>
      <c r="K80" s="37"/>
      <c r="L80" s="12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5.15" customHeight="1">
      <c r="A81" s="35"/>
      <c r="B81" s="36"/>
      <c r="C81" s="29" t="s">
        <v>31</v>
      </c>
      <c r="D81" s="37"/>
      <c r="E81" s="37"/>
      <c r="F81" s="24" t="str">
        <f>IF(E18="","",E18)</f>
        <v>Vyplň údaj</v>
      </c>
      <c r="G81" s="37"/>
      <c r="H81" s="37"/>
      <c r="I81" s="29" t="s">
        <v>38</v>
      </c>
      <c r="J81" s="33" t="str">
        <f>E24</f>
        <v xml:space="preserve"> </v>
      </c>
      <c r="K81" s="37"/>
      <c r="L81" s="12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0.32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2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11" customFormat="1" ht="29.28" customHeight="1">
      <c r="A83" s="170"/>
      <c r="B83" s="171"/>
      <c r="C83" s="172" t="s">
        <v>101</v>
      </c>
      <c r="D83" s="173" t="s">
        <v>61</v>
      </c>
      <c r="E83" s="173" t="s">
        <v>57</v>
      </c>
      <c r="F83" s="173" t="s">
        <v>58</v>
      </c>
      <c r="G83" s="173" t="s">
        <v>102</v>
      </c>
      <c r="H83" s="173" t="s">
        <v>103</v>
      </c>
      <c r="I83" s="173" t="s">
        <v>104</v>
      </c>
      <c r="J83" s="173" t="s">
        <v>93</v>
      </c>
      <c r="K83" s="174" t="s">
        <v>105</v>
      </c>
      <c r="L83" s="175"/>
      <c r="M83" s="89" t="s">
        <v>19</v>
      </c>
      <c r="N83" s="90" t="s">
        <v>46</v>
      </c>
      <c r="O83" s="90" t="s">
        <v>106</v>
      </c>
      <c r="P83" s="90" t="s">
        <v>107</v>
      </c>
      <c r="Q83" s="90" t="s">
        <v>108</v>
      </c>
      <c r="R83" s="90" t="s">
        <v>109</v>
      </c>
      <c r="S83" s="90" t="s">
        <v>110</v>
      </c>
      <c r="T83" s="91" t="s">
        <v>111</v>
      </c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</row>
    <row r="84" s="2" customFormat="1" ht="22.8" customHeight="1">
      <c r="A84" s="35"/>
      <c r="B84" s="36"/>
      <c r="C84" s="96" t="s">
        <v>112</v>
      </c>
      <c r="D84" s="37"/>
      <c r="E84" s="37"/>
      <c r="F84" s="37"/>
      <c r="G84" s="37"/>
      <c r="H84" s="37"/>
      <c r="I84" s="37"/>
      <c r="J84" s="176">
        <f>BK84</f>
        <v>0</v>
      </c>
      <c r="K84" s="37"/>
      <c r="L84" s="41"/>
      <c r="M84" s="92"/>
      <c r="N84" s="177"/>
      <c r="O84" s="93"/>
      <c r="P84" s="178">
        <f>P85+P91</f>
        <v>0</v>
      </c>
      <c r="Q84" s="93"/>
      <c r="R84" s="178">
        <f>R85+R91</f>
        <v>5.1600000000000001</v>
      </c>
      <c r="S84" s="93"/>
      <c r="T84" s="179">
        <f>T85+T91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75</v>
      </c>
      <c r="AU84" s="14" t="s">
        <v>94</v>
      </c>
      <c r="BK84" s="180">
        <f>BK85+BK91</f>
        <v>0</v>
      </c>
    </row>
    <row r="85" s="12" customFormat="1" ht="25.92" customHeight="1">
      <c r="A85" s="12"/>
      <c r="B85" s="181"/>
      <c r="C85" s="182"/>
      <c r="D85" s="183" t="s">
        <v>75</v>
      </c>
      <c r="E85" s="184" t="s">
        <v>113</v>
      </c>
      <c r="F85" s="184" t="s">
        <v>114</v>
      </c>
      <c r="G85" s="182"/>
      <c r="H85" s="182"/>
      <c r="I85" s="185"/>
      <c r="J85" s="186">
        <f>BK85</f>
        <v>0</v>
      </c>
      <c r="K85" s="182"/>
      <c r="L85" s="187"/>
      <c r="M85" s="188"/>
      <c r="N85" s="189"/>
      <c r="O85" s="189"/>
      <c r="P85" s="190">
        <f>P86+P88</f>
        <v>0</v>
      </c>
      <c r="Q85" s="189"/>
      <c r="R85" s="190">
        <f>R86+R88</f>
        <v>4.96</v>
      </c>
      <c r="S85" s="189"/>
      <c r="T85" s="191">
        <f>T86+T88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2" t="s">
        <v>84</v>
      </c>
      <c r="AT85" s="193" t="s">
        <v>75</v>
      </c>
      <c r="AU85" s="193" t="s">
        <v>76</v>
      </c>
      <c r="AY85" s="192" t="s">
        <v>115</v>
      </c>
      <c r="BK85" s="194">
        <f>BK86+BK88</f>
        <v>0</v>
      </c>
    </row>
    <row r="86" s="12" customFormat="1" ht="22.8" customHeight="1">
      <c r="A86" s="12"/>
      <c r="B86" s="181"/>
      <c r="C86" s="182"/>
      <c r="D86" s="183" t="s">
        <v>75</v>
      </c>
      <c r="E86" s="195" t="s">
        <v>87</v>
      </c>
      <c r="F86" s="195" t="s">
        <v>116</v>
      </c>
      <c r="G86" s="182"/>
      <c r="H86" s="182"/>
      <c r="I86" s="185"/>
      <c r="J86" s="196">
        <f>BK86</f>
        <v>0</v>
      </c>
      <c r="K86" s="182"/>
      <c r="L86" s="187"/>
      <c r="M86" s="188"/>
      <c r="N86" s="189"/>
      <c r="O86" s="189"/>
      <c r="P86" s="190">
        <f>P87</f>
        <v>0</v>
      </c>
      <c r="Q86" s="189"/>
      <c r="R86" s="190">
        <f>R87</f>
        <v>4.96</v>
      </c>
      <c r="S86" s="189"/>
      <c r="T86" s="191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2" t="s">
        <v>84</v>
      </c>
      <c r="AT86" s="193" t="s">
        <v>75</v>
      </c>
      <c r="AU86" s="193" t="s">
        <v>84</v>
      </c>
      <c r="AY86" s="192" t="s">
        <v>115</v>
      </c>
      <c r="BK86" s="194">
        <f>BK87</f>
        <v>0</v>
      </c>
    </row>
    <row r="87" s="2" customFormat="1" ht="37.8" customHeight="1">
      <c r="A87" s="35"/>
      <c r="B87" s="36"/>
      <c r="C87" s="197" t="s">
        <v>84</v>
      </c>
      <c r="D87" s="197" t="s">
        <v>117</v>
      </c>
      <c r="E87" s="198" t="s">
        <v>118</v>
      </c>
      <c r="F87" s="199" t="s">
        <v>119</v>
      </c>
      <c r="G87" s="200" t="s">
        <v>120</v>
      </c>
      <c r="H87" s="201">
        <v>1</v>
      </c>
      <c r="I87" s="202"/>
      <c r="J87" s="203">
        <f>ROUND(I87*H87,2)</f>
        <v>0</v>
      </c>
      <c r="K87" s="199" t="s">
        <v>19</v>
      </c>
      <c r="L87" s="41"/>
      <c r="M87" s="204" t="s">
        <v>19</v>
      </c>
      <c r="N87" s="205" t="s">
        <v>47</v>
      </c>
      <c r="O87" s="81"/>
      <c r="P87" s="206">
        <f>O87*H87</f>
        <v>0</v>
      </c>
      <c r="Q87" s="206">
        <v>4.96</v>
      </c>
      <c r="R87" s="206">
        <f>Q87*H87</f>
        <v>4.96</v>
      </c>
      <c r="S87" s="206">
        <v>0</v>
      </c>
      <c r="T87" s="207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8" t="s">
        <v>121</v>
      </c>
      <c r="AT87" s="208" t="s">
        <v>117</v>
      </c>
      <c r="AU87" s="208" t="s">
        <v>87</v>
      </c>
      <c r="AY87" s="14" t="s">
        <v>115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4" t="s">
        <v>84</v>
      </c>
      <c r="BK87" s="209">
        <f>ROUND(I87*H87,2)</f>
        <v>0</v>
      </c>
      <c r="BL87" s="14" t="s">
        <v>121</v>
      </c>
      <c r="BM87" s="208" t="s">
        <v>122</v>
      </c>
    </row>
    <row r="88" s="12" customFormat="1" ht="22.8" customHeight="1">
      <c r="A88" s="12"/>
      <c r="B88" s="181"/>
      <c r="C88" s="182"/>
      <c r="D88" s="183" t="s">
        <v>75</v>
      </c>
      <c r="E88" s="195" t="s">
        <v>123</v>
      </c>
      <c r="F88" s="195" t="s">
        <v>124</v>
      </c>
      <c r="G88" s="182"/>
      <c r="H88" s="182"/>
      <c r="I88" s="185"/>
      <c r="J88" s="196">
        <f>BK88</f>
        <v>0</v>
      </c>
      <c r="K88" s="182"/>
      <c r="L88" s="187"/>
      <c r="M88" s="188"/>
      <c r="N88" s="189"/>
      <c r="O88" s="189"/>
      <c r="P88" s="190">
        <f>SUM(P89:P90)</f>
        <v>0</v>
      </c>
      <c r="Q88" s="189"/>
      <c r="R88" s="190">
        <f>SUM(R89:R90)</f>
        <v>0</v>
      </c>
      <c r="S88" s="189"/>
      <c r="T88" s="191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2" t="s">
        <v>84</v>
      </c>
      <c r="AT88" s="193" t="s">
        <v>75</v>
      </c>
      <c r="AU88" s="193" t="s">
        <v>84</v>
      </c>
      <c r="AY88" s="192" t="s">
        <v>115</v>
      </c>
      <c r="BK88" s="194">
        <f>SUM(BK89:BK90)</f>
        <v>0</v>
      </c>
    </row>
    <row r="89" s="2" customFormat="1" ht="33" customHeight="1">
      <c r="A89" s="35"/>
      <c r="B89" s="36"/>
      <c r="C89" s="197" t="s">
        <v>87</v>
      </c>
      <c r="D89" s="197" t="s">
        <v>117</v>
      </c>
      <c r="E89" s="198" t="s">
        <v>125</v>
      </c>
      <c r="F89" s="199" t="s">
        <v>126</v>
      </c>
      <c r="G89" s="200" t="s">
        <v>127</v>
      </c>
      <c r="H89" s="201">
        <v>4.96</v>
      </c>
      <c r="I89" s="202"/>
      <c r="J89" s="203">
        <f>ROUND(I89*H89,2)</f>
        <v>0</v>
      </c>
      <c r="K89" s="199" t="s">
        <v>128</v>
      </c>
      <c r="L89" s="41"/>
      <c r="M89" s="204" t="s">
        <v>19</v>
      </c>
      <c r="N89" s="205" t="s">
        <v>47</v>
      </c>
      <c r="O89" s="81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8" t="s">
        <v>121</v>
      </c>
      <c r="AT89" s="208" t="s">
        <v>117</v>
      </c>
      <c r="AU89" s="208" t="s">
        <v>87</v>
      </c>
      <c r="AY89" s="14" t="s">
        <v>115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4" t="s">
        <v>84</v>
      </c>
      <c r="BK89" s="209">
        <f>ROUND(I89*H89,2)</f>
        <v>0</v>
      </c>
      <c r="BL89" s="14" t="s">
        <v>121</v>
      </c>
      <c r="BM89" s="208" t="s">
        <v>129</v>
      </c>
    </row>
    <row r="90" s="2" customFormat="1">
      <c r="A90" s="35"/>
      <c r="B90" s="36"/>
      <c r="C90" s="37"/>
      <c r="D90" s="210" t="s">
        <v>130</v>
      </c>
      <c r="E90" s="37"/>
      <c r="F90" s="211" t="s">
        <v>131</v>
      </c>
      <c r="G90" s="37"/>
      <c r="H90" s="37"/>
      <c r="I90" s="212"/>
      <c r="J90" s="37"/>
      <c r="K90" s="37"/>
      <c r="L90" s="41"/>
      <c r="M90" s="213"/>
      <c r="N90" s="214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130</v>
      </c>
      <c r="AU90" s="14" t="s">
        <v>87</v>
      </c>
    </row>
    <row r="91" s="12" customFormat="1" ht="25.92" customHeight="1">
      <c r="A91" s="12"/>
      <c r="B91" s="181"/>
      <c r="C91" s="182"/>
      <c r="D91" s="183" t="s">
        <v>75</v>
      </c>
      <c r="E91" s="184" t="s">
        <v>132</v>
      </c>
      <c r="F91" s="184" t="s">
        <v>133</v>
      </c>
      <c r="G91" s="182"/>
      <c r="H91" s="182"/>
      <c r="I91" s="185"/>
      <c r="J91" s="186">
        <f>BK91</f>
        <v>0</v>
      </c>
      <c r="K91" s="182"/>
      <c r="L91" s="187"/>
      <c r="M91" s="188"/>
      <c r="N91" s="189"/>
      <c r="O91" s="189"/>
      <c r="P91" s="190">
        <f>P92</f>
        <v>0</v>
      </c>
      <c r="Q91" s="189"/>
      <c r="R91" s="190">
        <f>R92</f>
        <v>0.20000000000000001</v>
      </c>
      <c r="S91" s="189"/>
      <c r="T91" s="191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2" t="s">
        <v>87</v>
      </c>
      <c r="AT91" s="193" t="s">
        <v>75</v>
      </c>
      <c r="AU91" s="193" t="s">
        <v>76</v>
      </c>
      <c r="AY91" s="192" t="s">
        <v>115</v>
      </c>
      <c r="BK91" s="194">
        <f>BK92</f>
        <v>0</v>
      </c>
    </row>
    <row r="92" s="12" customFormat="1" ht="22.8" customHeight="1">
      <c r="A92" s="12"/>
      <c r="B92" s="181"/>
      <c r="C92" s="182"/>
      <c r="D92" s="183" t="s">
        <v>75</v>
      </c>
      <c r="E92" s="195" t="s">
        <v>134</v>
      </c>
      <c r="F92" s="195" t="s">
        <v>135</v>
      </c>
      <c r="G92" s="182"/>
      <c r="H92" s="182"/>
      <c r="I92" s="185"/>
      <c r="J92" s="196">
        <f>BK92</f>
        <v>0</v>
      </c>
      <c r="K92" s="182"/>
      <c r="L92" s="187"/>
      <c r="M92" s="188"/>
      <c r="N92" s="189"/>
      <c r="O92" s="189"/>
      <c r="P92" s="190">
        <f>SUM(P93:P97)</f>
        <v>0</v>
      </c>
      <c r="Q92" s="189"/>
      <c r="R92" s="190">
        <f>SUM(R93:R97)</f>
        <v>0.20000000000000001</v>
      </c>
      <c r="S92" s="189"/>
      <c r="T92" s="191">
        <f>SUM(T93:T97)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2" t="s">
        <v>87</v>
      </c>
      <c r="AT92" s="193" t="s">
        <v>75</v>
      </c>
      <c r="AU92" s="193" t="s">
        <v>84</v>
      </c>
      <c r="AY92" s="192" t="s">
        <v>115</v>
      </c>
      <c r="BK92" s="194">
        <f>SUM(BK93:BK97)</f>
        <v>0</v>
      </c>
    </row>
    <row r="93" s="2" customFormat="1" ht="16.5" customHeight="1">
      <c r="A93" s="35"/>
      <c r="B93" s="36"/>
      <c r="C93" s="197" t="s">
        <v>136</v>
      </c>
      <c r="D93" s="197" t="s">
        <v>117</v>
      </c>
      <c r="E93" s="198" t="s">
        <v>137</v>
      </c>
      <c r="F93" s="199" t="s">
        <v>138</v>
      </c>
      <c r="G93" s="200" t="s">
        <v>120</v>
      </c>
      <c r="H93" s="201">
        <v>1</v>
      </c>
      <c r="I93" s="202"/>
      <c r="J93" s="203">
        <f>ROUND(I93*H93,2)</f>
        <v>0</v>
      </c>
      <c r="K93" s="199" t="s">
        <v>128</v>
      </c>
      <c r="L93" s="41"/>
      <c r="M93" s="204" t="s">
        <v>19</v>
      </c>
      <c r="N93" s="205" t="s">
        <v>47</v>
      </c>
      <c r="O93" s="81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8" t="s">
        <v>139</v>
      </c>
      <c r="AT93" s="208" t="s">
        <v>117</v>
      </c>
      <c r="AU93" s="208" t="s">
        <v>87</v>
      </c>
      <c r="AY93" s="14" t="s">
        <v>115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4" t="s">
        <v>84</v>
      </c>
      <c r="BK93" s="209">
        <f>ROUND(I93*H93,2)</f>
        <v>0</v>
      </c>
      <c r="BL93" s="14" t="s">
        <v>139</v>
      </c>
      <c r="BM93" s="208" t="s">
        <v>140</v>
      </c>
    </row>
    <row r="94" s="2" customFormat="1">
      <c r="A94" s="35"/>
      <c r="B94" s="36"/>
      <c r="C94" s="37"/>
      <c r="D94" s="210" t="s">
        <v>130</v>
      </c>
      <c r="E94" s="37"/>
      <c r="F94" s="211" t="s">
        <v>141</v>
      </c>
      <c r="G94" s="37"/>
      <c r="H94" s="37"/>
      <c r="I94" s="212"/>
      <c r="J94" s="37"/>
      <c r="K94" s="37"/>
      <c r="L94" s="41"/>
      <c r="M94" s="213"/>
      <c r="N94" s="214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130</v>
      </c>
      <c r="AU94" s="14" t="s">
        <v>87</v>
      </c>
    </row>
    <row r="95" s="2" customFormat="1" ht="49.05" customHeight="1">
      <c r="A95" s="35"/>
      <c r="B95" s="36"/>
      <c r="C95" s="215" t="s">
        <v>121</v>
      </c>
      <c r="D95" s="215" t="s">
        <v>142</v>
      </c>
      <c r="E95" s="216" t="s">
        <v>143</v>
      </c>
      <c r="F95" s="217" t="s">
        <v>144</v>
      </c>
      <c r="G95" s="218" t="s">
        <v>120</v>
      </c>
      <c r="H95" s="219">
        <v>1</v>
      </c>
      <c r="I95" s="220"/>
      <c r="J95" s="221">
        <f>ROUND(I95*H95,2)</f>
        <v>0</v>
      </c>
      <c r="K95" s="217" t="s">
        <v>19</v>
      </c>
      <c r="L95" s="222"/>
      <c r="M95" s="223" t="s">
        <v>19</v>
      </c>
      <c r="N95" s="224" t="s">
        <v>47</v>
      </c>
      <c r="O95" s="81"/>
      <c r="P95" s="206">
        <f>O95*H95</f>
        <v>0</v>
      </c>
      <c r="Q95" s="206">
        <v>0.20000000000000001</v>
      </c>
      <c r="R95" s="206">
        <f>Q95*H95</f>
        <v>0.20000000000000001</v>
      </c>
      <c r="S95" s="206">
        <v>0</v>
      </c>
      <c r="T95" s="207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8" t="s">
        <v>145</v>
      </c>
      <c r="AT95" s="208" t="s">
        <v>142</v>
      </c>
      <c r="AU95" s="208" t="s">
        <v>87</v>
      </c>
      <c r="AY95" s="14" t="s">
        <v>115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4" t="s">
        <v>84</v>
      </c>
      <c r="BK95" s="209">
        <f>ROUND(I95*H95,2)</f>
        <v>0</v>
      </c>
      <c r="BL95" s="14" t="s">
        <v>139</v>
      </c>
      <c r="BM95" s="208" t="s">
        <v>146</v>
      </c>
    </row>
    <row r="96" s="2" customFormat="1" ht="24.15" customHeight="1">
      <c r="A96" s="35"/>
      <c r="B96" s="36"/>
      <c r="C96" s="197" t="s">
        <v>147</v>
      </c>
      <c r="D96" s="197" t="s">
        <v>117</v>
      </c>
      <c r="E96" s="198" t="s">
        <v>148</v>
      </c>
      <c r="F96" s="199" t="s">
        <v>149</v>
      </c>
      <c r="G96" s="200" t="s">
        <v>127</v>
      </c>
      <c r="H96" s="201">
        <v>0.20000000000000001</v>
      </c>
      <c r="I96" s="202"/>
      <c r="J96" s="203">
        <f>ROUND(I96*H96,2)</f>
        <v>0</v>
      </c>
      <c r="K96" s="199" t="s">
        <v>128</v>
      </c>
      <c r="L96" s="41"/>
      <c r="M96" s="204" t="s">
        <v>19</v>
      </c>
      <c r="N96" s="205" t="s">
        <v>47</v>
      </c>
      <c r="O96" s="81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8" t="s">
        <v>139</v>
      </c>
      <c r="AT96" s="208" t="s">
        <v>117</v>
      </c>
      <c r="AU96" s="208" t="s">
        <v>87</v>
      </c>
      <c r="AY96" s="14" t="s">
        <v>115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4" t="s">
        <v>84</v>
      </c>
      <c r="BK96" s="209">
        <f>ROUND(I96*H96,2)</f>
        <v>0</v>
      </c>
      <c r="BL96" s="14" t="s">
        <v>139</v>
      </c>
      <c r="BM96" s="208" t="s">
        <v>150</v>
      </c>
    </row>
    <row r="97" s="2" customFormat="1">
      <c r="A97" s="35"/>
      <c r="B97" s="36"/>
      <c r="C97" s="37"/>
      <c r="D97" s="210" t="s">
        <v>130</v>
      </c>
      <c r="E97" s="37"/>
      <c r="F97" s="211" t="s">
        <v>151</v>
      </c>
      <c r="G97" s="37"/>
      <c r="H97" s="37"/>
      <c r="I97" s="212"/>
      <c r="J97" s="37"/>
      <c r="K97" s="37"/>
      <c r="L97" s="41"/>
      <c r="M97" s="225"/>
      <c r="N97" s="226"/>
      <c r="O97" s="227"/>
      <c r="P97" s="227"/>
      <c r="Q97" s="227"/>
      <c r="R97" s="227"/>
      <c r="S97" s="227"/>
      <c r="T97" s="228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130</v>
      </c>
      <c r="AU97" s="14" t="s">
        <v>87</v>
      </c>
    </row>
    <row r="98" s="2" customFormat="1" ht="6.96" customHeight="1">
      <c r="A98" s="35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41"/>
      <c r="M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</sheetData>
  <sheetProtection sheet="1" autoFilter="0" formatColumns="0" formatRows="0" objects="1" scenarios="1" spinCount="100000" saltValue="ky9KSbh+hYu7/2vyHb67V/uqKviPCcCqbFfhpZaq8PSoQcd8dhdHURIljvFXSEM4GUK8jbxapN60uk086CCm7A==" hashValue="tG/0Q8Z6o7pcYyHPNFnDdkf/AkepUMZZaMLx+R+697G8zLbmg4+KRF1UEWfMaLobUBee2VXDr1ONnBs95Kud0Q==" algorithmName="SHA-512" password="CC35"/>
  <autoFilter ref="C83:K9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0" r:id="rId1" display="https://podminky.urs.cz/item/CS_URS_2022_02/998132211"/>
    <hyperlink ref="F94" r:id="rId2" display="https://podminky.urs.cz/item/CS_URS_2022_02/742420021"/>
    <hyperlink ref="F97" r:id="rId3" display="https://podminky.urs.cz/item/CS_URS_2022_02/998742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Šmejdířová</dc:creator>
  <cp:lastModifiedBy>Miroslava Šmejdířová</cp:lastModifiedBy>
  <dcterms:created xsi:type="dcterms:W3CDTF">2022-09-01T09:27:51Z</dcterms:created>
  <dcterms:modified xsi:type="dcterms:W3CDTF">2022-09-01T09:27:53Z</dcterms:modified>
</cp:coreProperties>
</file>